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 defaultThemeVersion="124226"/>
  <bookViews>
    <workbookView xWindow="240" yWindow="30" windowWidth="15480" windowHeight="10110"/>
  </bookViews>
  <sheets>
    <sheet name="спецификацияф" sheetId="1" r:id="rId1"/>
    <sheet name="XLR_NoRangeSheet" sheetId="2" state="veryHidden" r:id="rId2"/>
  </sheets>
  <definedNames>
    <definedName name="Query1">спецификацияф!$A$7:$AD$32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спецификацияф!$A$38:$P$38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M31" i="1"/>
  <c r="M30"/>
  <c r="M29"/>
  <c r="M28"/>
  <c r="N28"/>
  <c r="M27"/>
  <c r="M26"/>
  <c r="M25"/>
  <c r="M24"/>
  <c r="N24"/>
  <c r="M23"/>
  <c r="M22"/>
  <c r="M21"/>
  <c r="M20"/>
  <c r="N20"/>
  <c r="M19"/>
  <c r="M18"/>
  <c r="M17"/>
  <c r="M16"/>
  <c r="N16"/>
  <c r="M15"/>
  <c r="M14"/>
  <c r="N14"/>
  <c r="M13"/>
  <c r="M12"/>
  <c r="N12"/>
  <c r="M11"/>
  <c r="N11"/>
  <c r="M10"/>
  <c r="N10"/>
  <c r="M9"/>
  <c r="M8"/>
  <c r="N8"/>
  <c r="M7"/>
  <c r="N31"/>
  <c r="N30"/>
  <c r="N29"/>
  <c r="N27"/>
  <c r="N26"/>
  <c r="N25"/>
  <c r="N23"/>
  <c r="N22"/>
  <c r="N21"/>
  <c r="N19"/>
  <c r="N18"/>
  <c r="N17"/>
  <c r="N15"/>
  <c r="N13"/>
  <c r="N9"/>
  <c r="N7"/>
  <c r="B31"/>
  <c r="B30"/>
  <c r="B29"/>
  <c r="B28"/>
  <c r="B27"/>
  <c r="B26"/>
  <c r="B25"/>
  <c r="B24"/>
  <c r="B23"/>
  <c r="B22"/>
  <c r="B21"/>
  <c r="B20"/>
  <c r="B19"/>
  <c r="B18"/>
  <c r="B17"/>
  <c r="B16"/>
  <c r="B15"/>
  <c r="B13"/>
  <c r="B12"/>
  <c r="B11"/>
  <c r="B10"/>
  <c r="B9"/>
  <c r="B8"/>
  <c r="B7"/>
  <c r="B5" i="2"/>
  <c r="D52" i="1"/>
  <c r="D51"/>
  <c r="M32"/>
  <c r="N32"/>
  <c r="N33"/>
</calcChain>
</file>

<file path=xl/sharedStrings.xml><?xml version="1.0" encoding="utf-8"?>
<sst xmlns="http://schemas.openxmlformats.org/spreadsheetml/2006/main" count="186" uniqueCount="136">
  <si>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</si>
  <si>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</si>
  <si>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</si>
  <si>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</si>
  <si>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</si>
  <si>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</si>
  <si>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</si>
  <si>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</si>
  <si>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</si>
  <si>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</si>
  <si>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</si>
  <si>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</si>
  <si>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</si>
  <si>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</si>
  <si>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</si>
  <si>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</si>
  <si>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</si>
  <si>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</si>
  <si>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</si>
  <si>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Итого</t>
  </si>
  <si>
    <t>В т.ч. НДС</t>
  </si>
  <si>
    <t>Гарантийные обязательства</t>
  </si>
  <si>
    <t>Номенклатура</t>
  </si>
  <si>
    <t>4.2, Developer  (build 122-D7)</t>
  </si>
  <si>
    <t>Query2</t>
  </si>
  <si>
    <t>Республика Башкортостан</t>
  </si>
  <si>
    <t>Поставка  оптического кабеля ОКЛ, ОКБ</t>
  </si>
  <si>
    <t>Исмагилов Р.А., тел. (347)221-56-53, эл.почта:</t>
  </si>
  <si>
    <t>(347)221-56-53</t>
  </si>
  <si>
    <t/>
  </si>
  <si>
    <t>Силов К.В.</t>
  </si>
  <si>
    <t>31.12.2015</t>
  </si>
  <si>
    <t>Аминов Руслан Памирович</t>
  </si>
  <si>
    <t>(347)221-57-47</t>
  </si>
  <si>
    <t>Отдел капитального строительства (ОКС)</t>
  </si>
  <si>
    <t>Инвестиционная деятельность</t>
  </si>
  <si>
    <t>Приложение 1.3</t>
  </si>
  <si>
    <t>24570</t>
  </si>
  <si>
    <t>км</t>
  </si>
  <si>
    <t xml:space="preserve">  кол-во: 4.5; г. Уфа, ул. Каспийская, д.14; Мухаметшина З.Р. 89018173671</t>
  </si>
  <si>
    <t>12350</t>
  </si>
  <si>
    <t>9992</t>
  </si>
  <si>
    <t>39133</t>
  </si>
  <si>
    <t>35826</t>
  </si>
  <si>
    <t>39134</t>
  </si>
  <si>
    <t>39132</t>
  </si>
  <si>
    <t>37721</t>
  </si>
  <si>
    <t xml:space="preserve">  кол-во: 1.05; г. Уфа, ул. Каспийская, д.14; Мухаметшина З.Р. 89018173671</t>
  </si>
  <si>
    <t>36097</t>
  </si>
  <si>
    <t xml:space="preserve">  кол-во: 2.5; г. Сибай, ул. Индустриальное шоссе, д.2; Устьянцева Л.А. 89279417186;  кол-во: 2; г. Туймазы, ул. Гафурова, д.60; Николаичев А.П. 89018173670</t>
  </si>
  <si>
    <t>37724</t>
  </si>
  <si>
    <t xml:space="preserve">  кол-во: 0.1; г. Уфа, ул. Каспийская, д.14; Мухаметшина З.Р. 89018173671</t>
  </si>
  <si>
    <t>39138</t>
  </si>
  <si>
    <t>39139</t>
  </si>
  <si>
    <t>35941</t>
  </si>
  <si>
    <t xml:space="preserve">  кол-во: 6; г. Белорецк, ул.Ленина, д.41; Кузнецов Д.Н. 89051808865;  кол-во: 5; г. Стерлитамак, ул. Коммунистическая, д.30; Секварова С.В. 89656487022;  кол-во: 1.55; г. Уфа, ул. Каспийская, д.14; Мухаметшина З.Р. 89018173671</t>
  </si>
  <si>
    <t>12877</t>
  </si>
  <si>
    <t>39136</t>
  </si>
  <si>
    <t xml:space="preserve">  кол-во: 0.41; г. Уфа, ул. Каспийская, д.14; Мухаметшина З.Р. 89018173671</t>
  </si>
  <si>
    <t>39137</t>
  </si>
  <si>
    <t>36499</t>
  </si>
  <si>
    <t>39145</t>
  </si>
  <si>
    <t>39146</t>
  </si>
  <si>
    <t>39147</t>
  </si>
  <si>
    <t>39142</t>
  </si>
  <si>
    <t xml:space="preserve">  кол-во: 5.6; г.Бирск, ул. Бурновская, д.10; Выдрин Ю.А. 89173483781;  кол-во: 1.65; г. Туймазы, ул. Гафурова, д.60; Николаичев А.П. 89018173670;  кол-во: 7.775; г. Уфа, ул. Каспийская, д.14; Мухаметшина З.Р. 89018173671</t>
  </si>
  <si>
    <t>39143</t>
  </si>
  <si>
    <t>43208</t>
  </si>
  <si>
    <t>43503</t>
  </si>
  <si>
    <t xml:space="preserve">  кол-во: 0.45; г.Бирск, ул. Бурновская, д.10; Выдрин Ю.А. 89173483781</t>
  </si>
  <si>
    <t xml:space="preserve">  кол-во: 30; ; Иксанова Ф.С. 89053527779;  кол-во: 0.7; г. Белорецк, ул.Ленина, д.41; Кузнецов Д.Н. 89051808865;  кол-во: 3; г. Мелеуз, ул. Воровского, д.2; Киреева В.Р. 89371692391;  кол-во: 0.25; г. Сибай, ул. Индустриальное шоссе, д.2; Устьянцева Л.А.. 89279417186;  кол-во: 5.5; г. Стерлитамак, ул. Коммунистическая, д.30; Секварова С.В. 89656487022;  кол-во: 16.65; г. Туймазы, ул. Гафурова, д.60; Николаичев А.П. 89018173670;  кол-во: 2.1; г. Уфа, ул. Каспийская, д.14; Мухаметшина З.Р. 89018173671</t>
  </si>
  <si>
    <t>Приложение 1.1</t>
  </si>
  <si>
    <t xml:space="preserve"> </t>
  </si>
  <si>
    <t>Условия доставки</t>
  </si>
  <si>
    <t xml:space="preserve">Отгрузка до филиалов ОАО "Башинформсвязь" (г. Белорецк, г. Бирск, г. Мелеуз, р.ц. Месягутово, г. Сибай, г. Стерлитамак, г. Туймазы, г. Уфа). Отгрузочные реквизиты будут сообщены дополнительно по согласованию сторон. </t>
  </si>
  <si>
    <t>Транспортировка товара осуществляется  автомобильным транспортом за счет Поставщика.</t>
  </si>
  <si>
    <t>Гарантийные обязательства - 2 года со дня ввода в эксплуатацию</t>
  </si>
  <si>
    <t>Мухамадеев Алексей Викторович (347) 221-55-87 MuhamadeevAV@rums.bashtel.ru</t>
  </si>
  <si>
    <t>паспорт;</t>
  </si>
  <si>
    <t>техническое описание поставляемого товара</t>
  </si>
  <si>
    <t>инструкция на русском языке</t>
  </si>
  <si>
    <t>сертификат соотвествия страндартам</t>
  </si>
  <si>
    <t>r.aminov@bashtel.ru</t>
  </si>
  <si>
    <t>Исмагилов Р.А., тел. (347)221-56-53, эл.почта: r.ismagilov2@bashtel.ru</t>
  </si>
  <si>
    <t>ЛОТ9386</t>
  </si>
  <si>
    <t>Предельная сумма лота составляет:  47 902 286,32 руб. с НДС.</t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</si>
  <si>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 Волоконно-оптический кабель связи для прокладки в грунтах всех категорий </t>
    </r>
    <r>
      <rPr>
        <sz val="11"/>
        <rFont val="Calibri"/>
        <family val="2"/>
        <charset val="204"/>
      </rPr>
      <t>типа ОКБ-0,22-12П (маркировка завода "Сарансккабель-Оптика")</t>
    </r>
    <r>
      <rPr>
        <sz val="11"/>
        <rFont val="Calibri"/>
        <family val="2"/>
        <charset val="204"/>
      </rPr>
      <t xml:space="preserve">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кабеле:12.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</si>
  <si>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 Волоконно-оптический кабель связи для прокладки в грунтах всех категорий типа </t>
    </r>
    <r>
      <rPr>
        <sz val="11"/>
        <rFont val="Calibri"/>
        <family val="2"/>
        <charset val="204"/>
      </rPr>
      <t>ОКБ-0,22-24П (маркировка завода "Сарансккабель-Оптика")</t>
    </r>
    <r>
      <rPr>
        <sz val="11"/>
        <rFont val="Calibri"/>
        <family val="2"/>
        <charset val="204"/>
      </rPr>
      <t xml:space="preserve">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кабеле:24.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</si>
  <si>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грунтах всех категорий типа </t>
    </r>
    <r>
      <rPr>
        <sz val="11"/>
        <rFont val="Calibri"/>
        <family val="2"/>
        <charset val="204"/>
      </rPr>
      <t>ОКБ-0,22-64П (маркировка завода "Сарансккабель-Оптика")</t>
    </r>
    <r>
      <rPr>
        <sz val="11"/>
        <rFont val="Calibri"/>
        <family val="2"/>
        <charset val="204"/>
      </rPr>
      <t xml:space="preserve">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кабеле:64.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</si>
  <si>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 </t>
    </r>
    <r>
      <rPr>
        <sz val="11"/>
        <rFont val="Calibri"/>
        <family val="2"/>
        <charset val="204"/>
      </rPr>
      <t>Волоконно-оптический кабель связи для прокладки в грунтах всех категорий типа ОКБ-0,22-16П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кабеле:16.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</si>
  <si>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грунтах всех категорий типа </t>
    </r>
    <r>
      <rPr>
        <sz val="11"/>
        <rFont val="Calibri"/>
        <family val="2"/>
        <charset val="204"/>
      </rPr>
      <t>ОКБ-0,22-32П (маркировка завода "Сарансккабель-Оптика"</t>
    </r>
    <r>
      <rPr>
        <sz val="11"/>
        <rFont val="Calibri"/>
        <family val="2"/>
        <charset val="204"/>
      </rPr>
      <t>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кабеле:32.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</si>
  <si>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грунтах всех категорий типа </t>
    </r>
    <r>
      <rPr>
        <sz val="11"/>
        <rFont val="Calibri"/>
        <family val="2"/>
        <charset val="204"/>
      </rPr>
      <t>ОКБ-0,22-48П (маркировка завода "Сарансккабель-Оптика"</t>
    </r>
    <r>
      <rPr>
        <sz val="11"/>
        <rFont val="Calibri"/>
        <family val="2"/>
        <charset val="204"/>
      </rPr>
      <t>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48.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</si>
  <si>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грунтах всех категорий типа </t>
    </r>
    <r>
      <rPr>
        <sz val="11"/>
        <rFont val="Calibri"/>
        <family val="2"/>
        <charset val="204"/>
      </rPr>
      <t>ОКБ-0,22-8П (маркировка завода "Сарансккабель-Оптика")</t>
    </r>
    <r>
      <rPr>
        <sz val="11"/>
        <rFont val="Calibri"/>
        <family val="2"/>
        <charset val="204"/>
      </rPr>
      <t xml:space="preserve">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8.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</si>
  <si>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 Волоконно-оптический кабель связи самонесущий диэлектрический. Сердечник кабеля содержит диэлектрический центральный силовой элемент и внешний повив из оптических модулей. Количество волокон в кабеле: 24. Растягивающее усилие не менее 15 кН. Тип волокна ппо спецификации  ITU-T G.657А; SMF-28 eXB, производства Corning, Fujikura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</si>
  <si>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 Волоконно-оптический кабель связи самонесущий диэлектрический. Сердечник кабеля содержит диэлектрический центральный силовой элемент и внешний повив из оптических модулей. Количество волокон в кабеле: 8. Растягивающее усилие не менее 15 кН. Тип волокна ппо спецификации  ITU-T G.657А; SMF-28 eXB, производства Corning, Fujikura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</si>
  <si>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 Волоконно-оптический кабель связи самонесущий диэлектрический. Сердечник кабеля содержит диэлектрический центральный силовой элемент и внешний повив из оптических модулей. Количество волокон в кабеле: 96. Растягивающее усилие не менее 15 кН. Тип волокна ппо спецификации  ITU-T G.657А; SMF-28 eXB, производства Corning, Fujikura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</si>
  <si>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16. Растягивающее усилие не менее 2,7 кН. Тип волокна по спецификации ITU-T G.657А, SMF-28 eXB. (См. техническое задание)
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</si>
  <si>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24.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</si>
  <si>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32.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</si>
  <si>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48.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</si>
  <si>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4.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</si>
  <si>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8.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</si>
  <si>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96.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</si>
  <si>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16. Растягивающщее усилие не менее 9 кН. Тип волокна по спецификации  ITU-T G.657А; SMF-28 eXB; производства Corning, Fujikura(См.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</si>
  <si>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32. Растягивающщее усилие не менее 9 кН. Тип волокна по спецификации  ITU-T G.657А; SMF-28 eXB; производства Corning, Fujikura(См.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</si>
  <si>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48. Растягивающщее усилие не менее 9 кН. Тип волокна по спецификации  ITU-T G.657А; SMF-28 eXB; производства Corning, Fujikura(См.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</si>
  <si>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4. Растягивающщее усилие не менее 9 кН. Тип волокна по спецификации  ITU-T G.657А; SMF-28 eXB; производства Corning, Fujikura(См.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</si>
  <si>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8. Растягивающщее усилие не менее 9 кН. Тип волокна по спецификации  ITU-T G.657А; SMF-28 eXB; производства Corning, Fujikura(См.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</si>
  <si>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24. Растягивающщее усилие не менее 9 кН. Тип волокна по спецификации  ITU-T G.657А; SMF-28 eXB; производства Corning, Fujikura(См.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</si>
  <si>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96. Растягивающщее усилие не менее 9 кН. Тип волокна по спецификации  ITU-T G.657А; SMF-28 eXB; производства Corning, Fujikura(См. техническое задание)</t>
    </r>
  </si>
  <si>
    <t xml:space="preserve">Поставка  оптического кабеля  </t>
  </si>
  <si>
    <t>39135</t>
  </si>
  <si>
    <t xml:space="preserve">  Волоконно-оптический кабель связи для прокладки в грунтах всех категорий типа ОКБ-0,22-96П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96. Тип волокна по спецификации ITU-T G.652.D производства Corning SMF 28e+LL. (См. техническое задание)</t>
  </si>
  <si>
    <t xml:space="preserve">  кол-во: 8.55; г.Бирск, ул. Бурновская, д.10; Выдрин Ю.А. 89173483781;  кол-во: 6.3; г. Уфа, ул. Каспийская, д.14; Мухаметшина З.Р. 89018173671</t>
  </si>
  <si>
    <t xml:space="preserve">  кол-во: 11; г. Белорецк, ул.Ленина, д.41; Кузнецов Д.Н. 89051808865;  кол-во: 3.8; г. Уфа, ул. Каспийская, д.14; Мухаметшина З.Р. 89018173671</t>
  </si>
  <si>
    <t xml:space="preserve">  кол-во: 12.8; г.Бирск, ул. Бурновская, д.10; Выдрин Ю.А. 89173483781;  кол-во: 14; г. Мелеуз, ул. Воровского, д.2; Киреева В.Р. 89371692391;  кол-во: 4.6; г. Уфа, ул. Каспийская, д.14; Мухаметшина З.Р. 89018173671</t>
  </si>
  <si>
    <t xml:space="preserve">  кол-во: 28; г. Белорецк, ул.Ленина, д.41; Кузнецов Д.Н. 89051808865;  кол-во: 4.4; г.Бирск, ул. Бурновская, д.10; Выдрин Ю.А. 89173483781;  кол-во: 16.56; г. Уфа, ул. Каспийская, д.14; Мухаметшина З.Р. 89018173671</t>
  </si>
  <si>
    <t xml:space="preserve">  кол-во: 4.9; г.Бирск, ул. Бурновская, д.10; Выдрин Ю.А. 89173483781;  кол-во: 3.1; г. Уфа, ул. Каспийская, д.14; Мухаметшина З.Р. 89018173671</t>
  </si>
  <si>
    <t xml:space="preserve">  кол-во: 30; ; Иксанова Ф.С. 89053527779;  кол-во: 55.5; г. Белорецк, ул.Ленина, д.41; Кузнецов Д.Н. 89051808865;  кол-во: 55.95; г.Бирск, ул. Бурновская, д.10; Выдрин Ю.А. 89173483781;  кол-во: 31.3; г. Мелеуз, ул. Воровского, д.2; Киреева В.Р. 893716922391;  кол-во: 55.5; г. Сибай, ул. Индустриальное шоссе, д.2; Устьянцева Л.А. 89279417186;  кол-во: 14; г. Стерлитамак, ул. Коммунистическая, д.30; Секварова С.В. 89656487022;  кол-во: 106.65; г. Туймазы, ул. Гафурова, д.60; Николаичев А.П. 89018173670;ол-во: 101.165; г. Уфа, ул. Каспийская, д.14; Мухаметшина З.Р. 89018173671</t>
  </si>
  <si>
    <t xml:space="preserve">  кол-во: 1.3; г. Уфа, ул. Каспийская, д.14; Мухаметшина З.Р. 89018173671</t>
  </si>
  <si>
    <t xml:space="preserve">  кол-во: 3; г. Стерлитамак, ул. Коммунистическая, д.30; Секварова С.В. 89656487022;  кол-во: 1.25; г. Туймазы, ул. Гафурова, д.60; Николаичев А.П. 89018173670;  кол-во: 0.75; г. Уфа, ул. Каспийская, д.14; Мухаметшина З.Р. 89018173671</t>
  </si>
  <si>
    <t xml:space="preserve">  кол-во: 1.6; г.Бирск, ул. Бурновская, д.10; Выдрин Ю.А. 89173483781;  кол-во: 0.35; г. Стерлитамак, ул. Коммунистическая, д.30; Секварова С.В. 89656487022;  кол-во: 2.7; г. Уфа, ул. Каспийская, д.14; Мухаметшина З.Р. 89018173671</t>
  </si>
  <si>
    <t xml:space="preserve">  кол-во: 1; г. Уфа, ул. Каспийская, д.14; Мухаметшина З.Р. 89018173671</t>
  </si>
  <si>
    <t xml:space="preserve">  кол-во: 3.32; г. Стерлитамак, ул. Коммунистическая, д.30; Секварова С.В. 89656487022;  кол-во: 2.75; г. Уфа, ул. Каспийская, д.14; Мухаметшина З.Р. 89018173671</t>
  </si>
  <si>
    <t xml:space="preserve">  кол-во: 12; г.Бирск, ул. Бурновская, д.10; Выдрин Ю.А. 89173483781;  кол-во: 0.6; г. Сибай, ул. Индустриальное шоссе, д.2; Устьянцева Л.А. 89279417186;  кол-во: 6.95; г. Стерлитамак, ул. Коммунистическая, д.30; Секварова С.В. 89656487022;  кол-во: 1.41;; г. Туймазы, ул. Гафурова, д.60; Николаичев А.П. 89018173670;  кол-во: 14.57; г. Уфа, ул. Каспийская, д.14; Мухаметшина З.Р. 89018173671</t>
  </si>
  <si>
    <t xml:space="preserve">  кол-во: 3.36; г.Бирск, ул. Бурновская, д.10; Выдрин Ю.А. 89173483781;  кол-во: 1.2; г. Стерлитамак, ул. Коммунистическая, д.30; Секварова С.В. 89656487022;  кол-во: 0.9; г. Туймазы, ул. Гафурова, д.60; Николаичев А.П. 89018173670;  кол-во: 1; г. Уфа, улл. Каспийская, д.14; Мухаметшина З.Р. 89018173671</t>
  </si>
  <si>
    <t xml:space="preserve">  кол-во: 1.64; г.Бирск, ул. Бурновская, д.10; Выдрин Ю.А. 89173483781;  кол-во: 2.8; г. Стерлитамак, ул. Коммунистическая, д.30; Секварова С.В. 89656487022;  кол-во: 8.55; г. Уфа, ул. Каспийская, д.14; Мухаметшина З.Р. 89018173671</t>
  </si>
  <si>
    <t xml:space="preserve">  кол-во: 30; ; Иксанова Ф.С. 89053527779;  кол-во: 4.4; г. Белорецк, ул.Ленина, д.41; Кузнецов Д.Н. 89051808865;  кол-во: 48.38; г.Бирск, ул. Бурновская, д.10; Выдрин Ю.А. 89173483781;  кол-во: 2.5; г. Мелеуз, ул. Воровского, д.2; Киреева В.Р. 893716923991;  кол-во: 4.35; с. Месягутово, ул. Коммунистическая, д.24; Фазылов В.С. 89063756161;  кол-во: 4.48; г. Сибай, ул. Индустриальное шоссе, д.2; Устьянцева Л.А. 89279417186;  кол-во: 94.05; г. Стерлитамак, ул. Коммунистическая, д.30; Секварова С.В. 8965648022;  кол-во: 6.34; г. Туймазы, ул. Гафурова, д.60; Николаичев А.П. 89018173670;  кол-во: 226.94; г. Уфа, ул. Каспийская, д.14; Мухаметшина З.Р. 89018173671</t>
  </si>
  <si>
    <t xml:space="preserve">  кол-во: 1.2; г.Бирск, ул. Бурновская, д.10; Выдрин Ю.А. 89173483781;  кол-во: 0.6; г. Стерлитамак, ул. Коммунистическая, д.30; Секварова С.В. 89656487022;  кол-во: 1.41; г. Туймазы, ул. Гафурова, д.60; Николаичев А.П. 89018173670;  кол-во: 1.5; г. Уфа,  ул. Каспийская, д.14; Мухаметшина З.Р. 89018173671</t>
  </si>
  <si>
    <t xml:space="preserve">1 кв. - до 01.04.15; 2 кв.(апрель) - до 20.04.15, 2 кв.(май,июнь) - до 29.05.15; 3 квартал  - до 10.07.15 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</si>
  <si>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</si>
  <si>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</si>
  <si>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</si>
  <si>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Наименование товара и производителя</t>
  </si>
  <si>
    <t>Согласно Техническому заданию. Приложение №1.5 к Извещению.</t>
  </si>
  <si>
    <t>Согласно Техническому заданию  Приложение №1.5 к Извещению.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</si>
</sst>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0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1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2" xfId="0" applyBorder="1"/>
    <xf numFmtId="0" fontId="0" fillId="0" borderId="0" xfId="0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2" fillId="0" borderId="1" xfId="0" applyFont="1" applyFill="1" applyBorder="1" applyAlignment="1">
      <alignment vertical="top" wrapText="1"/>
    </xf>
    <xf numFmtId="0" fontId="0" fillId="0" borderId="0" xfId="0" applyFill="1"/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0" fillId="0" borderId="2" xfId="0" applyFill="1" applyBorder="1"/>
    <xf numFmtId="0" fontId="0" fillId="0" borderId="0" xfId="0" applyFill="1" applyBorder="1"/>
    <xf numFmtId="165" fontId="0" fillId="0" borderId="0" xfId="0" applyNumberFormat="1"/>
    <xf numFmtId="165" fontId="0" fillId="0" borderId="0" xfId="0" applyNumberFormat="1" applyFill="1"/>
    <xf numFmtId="165" fontId="3" fillId="0" borderId="0" xfId="0" applyNumberFormat="1" applyFont="1"/>
    <xf numFmtId="165" fontId="5" fillId="0" borderId="8" xfId="0" applyNumberFormat="1" applyFont="1" applyBorder="1" applyAlignment="1">
      <alignment horizontal="center" vertical="top" wrapText="1"/>
    </xf>
    <xf numFmtId="165" fontId="5" fillId="0" borderId="8" xfId="0" applyNumberFormat="1" applyFont="1" applyFill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left" vertical="top"/>
    </xf>
    <xf numFmtId="165" fontId="0" fillId="0" borderId="2" xfId="0" applyNumberFormat="1" applyFill="1" applyBorder="1"/>
    <xf numFmtId="165" fontId="0" fillId="0" borderId="0" xfId="0" applyNumberFormat="1" applyFill="1" applyBorder="1"/>
    <xf numFmtId="165" fontId="0" fillId="0" borderId="2" xfId="0" applyNumberFormat="1" applyFill="1" applyBorder="1" applyAlignment="1">
      <alignment horizontal="left"/>
    </xf>
    <xf numFmtId="165" fontId="0" fillId="0" borderId="6" xfId="0" applyNumberFormat="1" applyFill="1" applyBorder="1" applyAlignment="1">
      <alignment horizontal="left"/>
    </xf>
    <xf numFmtId="165" fontId="0" fillId="0" borderId="4" xfId="0" applyNumberFormat="1" applyFill="1" applyBorder="1" applyAlignment="1">
      <alignment horizontal="left"/>
    </xf>
    <xf numFmtId="164" fontId="0" fillId="0" borderId="1" xfId="0" applyNumberFormat="1" applyFill="1" applyBorder="1" applyAlignment="1">
      <alignment horizontal="right" vertical="top" wrapText="1"/>
    </xf>
    <xf numFmtId="0" fontId="0" fillId="0" borderId="1" xfId="0" applyNumberFormat="1" applyFill="1" applyBorder="1" applyAlignment="1">
      <alignment horizontal="left" vertical="top"/>
    </xf>
    <xf numFmtId="164" fontId="0" fillId="0" borderId="2" xfId="0" applyNumberFormat="1" applyFill="1" applyBorder="1"/>
    <xf numFmtId="0" fontId="0" fillId="0" borderId="2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49" fontId="0" fillId="0" borderId="1" xfId="0" applyNumberFormat="1" applyFill="1" applyBorder="1" applyAlignment="1">
      <alignment horizontal="left" vertical="top"/>
    </xf>
    <xf numFmtId="0" fontId="0" fillId="0" borderId="9" xfId="0" applyFill="1" applyBorder="1"/>
    <xf numFmtId="0" fontId="0" fillId="0" borderId="2" xfId="0" applyFill="1" applyBorder="1" applyAlignment="1">
      <alignment vertical="top" wrapText="1"/>
    </xf>
    <xf numFmtId="164" fontId="0" fillId="0" borderId="1" xfId="0" applyNumberFormat="1" applyFill="1" applyBorder="1" applyAlignment="1">
      <alignment horizontal="right"/>
    </xf>
    <xf numFmtId="0" fontId="0" fillId="0" borderId="0" xfId="0" applyFill="1" applyBorder="1" applyAlignment="1">
      <alignment vertical="top" wrapText="1"/>
    </xf>
    <xf numFmtId="0" fontId="0" fillId="0" borderId="10" xfId="0" applyFill="1" applyBorder="1" applyAlignment="1">
      <alignment horizontal="right"/>
    </xf>
    <xf numFmtId="0" fontId="0" fillId="0" borderId="1" xfId="0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top" wrapText="1"/>
    </xf>
    <xf numFmtId="0" fontId="0" fillId="0" borderId="13" xfId="0" applyFont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0" fillId="0" borderId="8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11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1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9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0" xfId="0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D53"/>
  <sheetViews>
    <sheetView tabSelected="1" view="pageBreakPreview" zoomScale="85" zoomScaleSheetLayoutView="85" workbookViewId="0">
      <selection activeCell="H7" sqref="H7"/>
    </sheetView>
  </sheetViews>
  <sheetFormatPr defaultRowHeight="15"/>
  <cols>
    <col min="1" max="1" width="0.85546875" customWidth="1"/>
    <col min="2" max="2" width="8.42578125" customWidth="1"/>
    <col min="3" max="3" width="8.42578125" style="24" customWidth="1"/>
    <col min="4" max="4" width="32.42578125" customWidth="1"/>
    <col min="5" max="5" width="26.42578125" style="5" customWidth="1"/>
    <col min="6" max="6" width="28.7109375" customWidth="1"/>
    <col min="8" max="10" width="9.140625" style="30"/>
    <col min="11" max="11" width="9.140625" style="31"/>
    <col min="12" max="12" width="19.5703125" style="24" customWidth="1"/>
    <col min="13" max="13" width="16" style="3" customWidth="1"/>
    <col min="14" max="14" width="18.28515625" style="4" customWidth="1"/>
    <col min="15" max="15" width="29.28515625" customWidth="1"/>
    <col min="16" max="16" width="0.5703125" customWidth="1"/>
    <col min="17" max="18" width="9.140625" hidden="1" customWidth="1"/>
    <col min="26" max="29" width="9.140625" style="5"/>
  </cols>
  <sheetData>
    <row r="1" spans="2:16">
      <c r="M1" s="3" t="s">
        <v>71</v>
      </c>
      <c r="O1" s="11"/>
    </row>
    <row r="2" spans="2:16">
      <c r="B2" s="58" t="s">
        <v>9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</row>
    <row r="3" spans="2:16">
      <c r="B3" t="s">
        <v>84</v>
      </c>
      <c r="C3" s="24" t="s">
        <v>110</v>
      </c>
      <c r="D3" s="13"/>
      <c r="E3" s="13"/>
      <c r="F3" s="12"/>
      <c r="H3" s="32"/>
      <c r="O3" s="11"/>
      <c r="P3" s="2"/>
    </row>
    <row r="4" spans="2:16" s="6" customFormat="1">
      <c r="B4" s="59" t="s">
        <v>0</v>
      </c>
      <c r="C4" s="62" t="s">
        <v>22</v>
      </c>
      <c r="D4" s="59" t="s">
        <v>14</v>
      </c>
      <c r="E4" s="64" t="s">
        <v>133</v>
      </c>
      <c r="F4" s="59" t="s">
        <v>1</v>
      </c>
      <c r="G4" s="59" t="s">
        <v>13</v>
      </c>
      <c r="H4" s="66" t="s">
        <v>15</v>
      </c>
      <c r="I4" s="66"/>
      <c r="J4" s="66"/>
      <c r="K4" s="66"/>
      <c r="L4" s="69" t="s">
        <v>130</v>
      </c>
      <c r="M4" s="67" t="s">
        <v>131</v>
      </c>
      <c r="N4" s="60" t="s">
        <v>132</v>
      </c>
      <c r="O4" s="59" t="s">
        <v>2</v>
      </c>
      <c r="P4" s="7"/>
    </row>
    <row r="5" spans="2:16" s="8" customFormat="1" ht="75" customHeight="1">
      <c r="B5" s="59"/>
      <c r="C5" s="63"/>
      <c r="D5" s="59"/>
      <c r="E5" s="65"/>
      <c r="F5" s="59"/>
      <c r="G5" s="59"/>
      <c r="H5" s="33" t="s">
        <v>16</v>
      </c>
      <c r="I5" s="33" t="s">
        <v>17</v>
      </c>
      <c r="J5" s="33" t="s">
        <v>18</v>
      </c>
      <c r="K5" s="34" t="s">
        <v>19</v>
      </c>
      <c r="L5" s="70"/>
      <c r="M5" s="68"/>
      <c r="N5" s="61"/>
      <c r="O5" s="59"/>
    </row>
    <row r="6" spans="2:16" s="6" customFormat="1">
      <c r="B6" s="9">
        <v>1</v>
      </c>
      <c r="C6" s="25">
        <v>2</v>
      </c>
      <c r="D6" s="9">
        <v>3</v>
      </c>
      <c r="E6" s="14">
        <v>4</v>
      </c>
      <c r="F6" s="9">
        <v>5</v>
      </c>
      <c r="G6" s="9">
        <v>6</v>
      </c>
      <c r="H6" s="35">
        <v>7</v>
      </c>
      <c r="I6" s="35">
        <v>8</v>
      </c>
      <c r="J6" s="35">
        <v>9</v>
      </c>
      <c r="K6" s="36">
        <v>10</v>
      </c>
      <c r="L6" s="25">
        <v>11</v>
      </c>
      <c r="M6" s="15">
        <v>12</v>
      </c>
      <c r="N6" s="15">
        <v>13</v>
      </c>
      <c r="O6" s="15">
        <v>14</v>
      </c>
    </row>
    <row r="7" spans="2:16" s="24" customFormat="1" ht="282" customHeight="1">
      <c r="B7" s="26">
        <f t="shared" ref="B7:B31" si="0">ROW()-6</f>
        <v>1</v>
      </c>
      <c r="C7" s="26" t="s">
        <v>37</v>
      </c>
      <c r="D7" s="23" t="s">
        <v>86</v>
      </c>
      <c r="E7" s="49"/>
      <c r="F7" s="57" t="s">
        <v>135</v>
      </c>
      <c r="G7" s="50" t="s">
        <v>38</v>
      </c>
      <c r="H7" s="37">
        <v>0</v>
      </c>
      <c r="I7" s="37">
        <v>4.5</v>
      </c>
      <c r="J7" s="37">
        <v>0</v>
      </c>
      <c r="K7" s="37">
        <v>4.5</v>
      </c>
      <c r="L7" s="43">
        <v>28800</v>
      </c>
      <c r="M7" s="43">
        <f>L7*K7</f>
        <v>129600</v>
      </c>
      <c r="N7" s="43">
        <f>M7*1.18</f>
        <v>152928</v>
      </c>
      <c r="O7" s="49" t="s">
        <v>39</v>
      </c>
    </row>
    <row r="8" spans="2:16" s="24" customFormat="1" ht="275.25" customHeight="1">
      <c r="B8" s="26">
        <f t="shared" si="0"/>
        <v>2</v>
      </c>
      <c r="C8" s="26" t="s">
        <v>40</v>
      </c>
      <c r="D8" s="23" t="s">
        <v>87</v>
      </c>
      <c r="E8" s="49"/>
      <c r="F8" s="57" t="s">
        <v>134</v>
      </c>
      <c r="G8" s="50" t="s">
        <v>38</v>
      </c>
      <c r="H8" s="37">
        <v>0</v>
      </c>
      <c r="I8" s="37">
        <v>14.85</v>
      </c>
      <c r="J8" s="37">
        <v>0</v>
      </c>
      <c r="K8" s="37">
        <v>14.85</v>
      </c>
      <c r="L8" s="43">
        <v>44160</v>
      </c>
      <c r="M8" s="43">
        <f t="shared" ref="M8:M31" si="1">L8*K8</f>
        <v>655776</v>
      </c>
      <c r="N8" s="43">
        <f t="shared" ref="N8:N32" si="2">M8*1.18</f>
        <v>773815.67999999993</v>
      </c>
      <c r="O8" s="49" t="s">
        <v>113</v>
      </c>
    </row>
    <row r="9" spans="2:16" s="24" customFormat="1" ht="278.25" customHeight="1">
      <c r="B9" s="26">
        <f t="shared" si="0"/>
        <v>3</v>
      </c>
      <c r="C9" s="26" t="s">
        <v>41</v>
      </c>
      <c r="D9" s="23" t="s">
        <v>88</v>
      </c>
      <c r="E9" s="49"/>
      <c r="F9" s="57" t="s">
        <v>134</v>
      </c>
      <c r="G9" s="50" t="s">
        <v>38</v>
      </c>
      <c r="H9" s="37">
        <v>0</v>
      </c>
      <c r="I9" s="37">
        <v>14.8</v>
      </c>
      <c r="J9" s="37">
        <v>0</v>
      </c>
      <c r="K9" s="37">
        <v>14.8</v>
      </c>
      <c r="L9" s="43">
        <v>79360</v>
      </c>
      <c r="M9" s="43">
        <f t="shared" si="1"/>
        <v>1174528</v>
      </c>
      <c r="N9" s="43">
        <f t="shared" si="2"/>
        <v>1385943.04</v>
      </c>
      <c r="O9" s="49" t="s">
        <v>114</v>
      </c>
    </row>
    <row r="10" spans="2:16" s="24" customFormat="1" ht="300" customHeight="1">
      <c r="B10" s="26">
        <f t="shared" si="0"/>
        <v>4</v>
      </c>
      <c r="C10" s="26" t="s">
        <v>42</v>
      </c>
      <c r="D10" s="23" t="s">
        <v>89</v>
      </c>
      <c r="E10" s="49"/>
      <c r="F10" s="57" t="s">
        <v>134</v>
      </c>
      <c r="G10" s="50" t="s">
        <v>38</v>
      </c>
      <c r="H10" s="37">
        <v>0</v>
      </c>
      <c r="I10" s="37">
        <v>33.42</v>
      </c>
      <c r="J10" s="37">
        <v>0</v>
      </c>
      <c r="K10" s="37">
        <v>33.42</v>
      </c>
      <c r="L10" s="43">
        <v>31040</v>
      </c>
      <c r="M10" s="43">
        <f t="shared" si="1"/>
        <v>1037356.8</v>
      </c>
      <c r="N10" s="43">
        <f t="shared" si="2"/>
        <v>1224081.024</v>
      </c>
      <c r="O10" s="49" t="s">
        <v>115</v>
      </c>
    </row>
    <row r="11" spans="2:16" s="24" customFormat="1" ht="300" customHeight="1">
      <c r="B11" s="26">
        <f t="shared" si="0"/>
        <v>5</v>
      </c>
      <c r="C11" s="26" t="s">
        <v>43</v>
      </c>
      <c r="D11" s="23" t="s">
        <v>90</v>
      </c>
      <c r="E11" s="49"/>
      <c r="F11" s="57" t="s">
        <v>134</v>
      </c>
      <c r="G11" s="50" t="s">
        <v>38</v>
      </c>
      <c r="H11" s="37">
        <v>3.7</v>
      </c>
      <c r="I11" s="37">
        <v>45.26</v>
      </c>
      <c r="J11" s="37">
        <v>0</v>
      </c>
      <c r="K11" s="37">
        <v>48.96</v>
      </c>
      <c r="L11" s="43">
        <v>51200</v>
      </c>
      <c r="M11" s="43">
        <f t="shared" si="1"/>
        <v>2506752</v>
      </c>
      <c r="N11" s="43">
        <f t="shared" si="2"/>
        <v>2957967.3599999999</v>
      </c>
      <c r="O11" s="49" t="s">
        <v>116</v>
      </c>
    </row>
    <row r="12" spans="2:16" s="24" customFormat="1" ht="282.75" customHeight="1">
      <c r="B12" s="26">
        <f t="shared" si="0"/>
        <v>6</v>
      </c>
      <c r="C12" s="26" t="s">
        <v>44</v>
      </c>
      <c r="D12" s="23" t="s">
        <v>91</v>
      </c>
      <c r="E12" s="49"/>
      <c r="F12" s="57" t="s">
        <v>134</v>
      </c>
      <c r="G12" s="50" t="s">
        <v>38</v>
      </c>
      <c r="H12" s="37">
        <v>0</v>
      </c>
      <c r="I12" s="37">
        <v>8</v>
      </c>
      <c r="J12" s="37">
        <v>0</v>
      </c>
      <c r="K12" s="37">
        <v>8</v>
      </c>
      <c r="L12" s="43">
        <v>64960</v>
      </c>
      <c r="M12" s="43">
        <f t="shared" si="1"/>
        <v>519680</v>
      </c>
      <c r="N12" s="43">
        <f t="shared" si="2"/>
        <v>613222.40000000002</v>
      </c>
      <c r="O12" s="49" t="s">
        <v>117</v>
      </c>
    </row>
    <row r="13" spans="2:16" s="24" customFormat="1" ht="372.75" customHeight="1">
      <c r="B13" s="26">
        <f t="shared" si="0"/>
        <v>7</v>
      </c>
      <c r="C13" s="26" t="s">
        <v>45</v>
      </c>
      <c r="D13" s="23" t="s">
        <v>92</v>
      </c>
      <c r="E13" s="49"/>
      <c r="F13" s="57" t="s">
        <v>134</v>
      </c>
      <c r="G13" s="50" t="s">
        <v>38</v>
      </c>
      <c r="H13" s="37">
        <v>68.45</v>
      </c>
      <c r="I13" s="37">
        <v>336.46499999999997</v>
      </c>
      <c r="J13" s="37">
        <v>0</v>
      </c>
      <c r="K13" s="37">
        <v>404.91500000000002</v>
      </c>
      <c r="L13" s="43">
        <v>25920</v>
      </c>
      <c r="M13" s="43">
        <f t="shared" si="1"/>
        <v>10495396.800000001</v>
      </c>
      <c r="N13" s="43">
        <f t="shared" si="2"/>
        <v>12384568.223999999</v>
      </c>
      <c r="O13" s="49" t="s">
        <v>118</v>
      </c>
    </row>
    <row r="14" spans="2:16" s="24" customFormat="1" ht="306" customHeight="1">
      <c r="B14" s="26">
        <v>9</v>
      </c>
      <c r="C14" s="26" t="s">
        <v>111</v>
      </c>
      <c r="D14" s="23" t="s">
        <v>112</v>
      </c>
      <c r="E14" s="49"/>
      <c r="F14" s="57" t="s">
        <v>134</v>
      </c>
      <c r="G14" s="50" t="s">
        <v>38</v>
      </c>
      <c r="H14" s="44">
        <v>0</v>
      </c>
      <c r="I14" s="44">
        <v>1.3</v>
      </c>
      <c r="J14" s="51">
        <v>0</v>
      </c>
      <c r="K14" s="44">
        <v>1.3</v>
      </c>
      <c r="L14" s="44">
        <v>104000</v>
      </c>
      <c r="M14" s="43">
        <f t="shared" si="1"/>
        <v>135200</v>
      </c>
      <c r="N14" s="43">
        <f t="shared" si="2"/>
        <v>159536</v>
      </c>
      <c r="O14" s="49" t="s">
        <v>119</v>
      </c>
      <c r="P14" s="49" t="s">
        <v>25</v>
      </c>
    </row>
    <row r="15" spans="2:16" s="24" customFormat="1" ht="200.25" customHeight="1">
      <c r="B15" s="26">
        <f t="shared" si="0"/>
        <v>9</v>
      </c>
      <c r="C15" s="26" t="s">
        <v>46</v>
      </c>
      <c r="D15" s="23" t="s">
        <v>93</v>
      </c>
      <c r="E15" s="49"/>
      <c r="F15" s="57" t="s">
        <v>134</v>
      </c>
      <c r="G15" s="50" t="s">
        <v>38</v>
      </c>
      <c r="H15" s="44">
        <v>0.3</v>
      </c>
      <c r="I15" s="37">
        <v>0</v>
      </c>
      <c r="J15" s="37">
        <v>0</v>
      </c>
      <c r="K15" s="37">
        <v>0.3</v>
      </c>
      <c r="L15" s="43">
        <v>54400</v>
      </c>
      <c r="M15" s="43">
        <f t="shared" si="1"/>
        <v>16320</v>
      </c>
      <c r="N15" s="43">
        <f t="shared" si="2"/>
        <v>19257.599999999999</v>
      </c>
      <c r="O15" s="49" t="s">
        <v>47</v>
      </c>
    </row>
    <row r="16" spans="2:16" s="24" customFormat="1" ht="208.5" customHeight="1">
      <c r="B16" s="26">
        <f t="shared" si="0"/>
        <v>10</v>
      </c>
      <c r="C16" s="26" t="s">
        <v>48</v>
      </c>
      <c r="D16" s="23" t="s">
        <v>94</v>
      </c>
      <c r="E16" s="49"/>
      <c r="F16" s="57" t="s">
        <v>134</v>
      </c>
      <c r="G16" s="50" t="s">
        <v>38</v>
      </c>
      <c r="H16" s="37">
        <v>0</v>
      </c>
      <c r="I16" s="37">
        <v>2.5</v>
      </c>
      <c r="J16" s="37">
        <v>0</v>
      </c>
      <c r="K16" s="37">
        <v>2.5</v>
      </c>
      <c r="L16" s="43">
        <v>43200</v>
      </c>
      <c r="M16" s="43">
        <f t="shared" si="1"/>
        <v>108000</v>
      </c>
      <c r="N16" s="43">
        <f t="shared" si="2"/>
        <v>127440</v>
      </c>
      <c r="O16" s="49" t="s">
        <v>49</v>
      </c>
    </row>
    <row r="17" spans="2:15" s="24" customFormat="1" ht="186.75" customHeight="1">
      <c r="B17" s="26">
        <f t="shared" si="0"/>
        <v>11</v>
      </c>
      <c r="C17" s="26" t="s">
        <v>50</v>
      </c>
      <c r="D17" s="23" t="s">
        <v>95</v>
      </c>
      <c r="E17" s="49"/>
      <c r="F17" s="57" t="s">
        <v>134</v>
      </c>
      <c r="G17" s="50" t="s">
        <v>38</v>
      </c>
      <c r="H17" s="37">
        <v>0.1</v>
      </c>
      <c r="I17" s="37">
        <v>0</v>
      </c>
      <c r="J17" s="37">
        <v>0</v>
      </c>
      <c r="K17" s="37">
        <v>0.1</v>
      </c>
      <c r="L17" s="43">
        <v>110720</v>
      </c>
      <c r="M17" s="43">
        <f t="shared" si="1"/>
        <v>11072</v>
      </c>
      <c r="N17" s="43">
        <f t="shared" si="2"/>
        <v>13064.96</v>
      </c>
      <c r="O17" s="49" t="s">
        <v>51</v>
      </c>
    </row>
    <row r="18" spans="2:15" s="24" customFormat="1" ht="165">
      <c r="B18" s="26">
        <f t="shared" si="0"/>
        <v>12</v>
      </c>
      <c r="C18" s="26" t="s">
        <v>52</v>
      </c>
      <c r="D18" s="23" t="s">
        <v>96</v>
      </c>
      <c r="E18" s="49"/>
      <c r="F18" s="57" t="s">
        <v>134</v>
      </c>
      <c r="G18" s="50" t="s">
        <v>38</v>
      </c>
      <c r="H18" s="37">
        <v>2</v>
      </c>
      <c r="I18" s="37">
        <v>3</v>
      </c>
      <c r="J18" s="37">
        <v>0</v>
      </c>
      <c r="K18" s="37">
        <v>5</v>
      </c>
      <c r="L18" s="43">
        <v>30080</v>
      </c>
      <c r="M18" s="43">
        <f t="shared" si="1"/>
        <v>150400</v>
      </c>
      <c r="N18" s="43">
        <f t="shared" si="2"/>
        <v>177472</v>
      </c>
      <c r="O18" s="49" t="s">
        <v>120</v>
      </c>
    </row>
    <row r="19" spans="2:15" s="24" customFormat="1" ht="150">
      <c r="B19" s="26">
        <f t="shared" si="0"/>
        <v>13</v>
      </c>
      <c r="C19" s="26" t="s">
        <v>53</v>
      </c>
      <c r="D19" s="23" t="s">
        <v>97</v>
      </c>
      <c r="E19" s="49"/>
      <c r="F19" s="57" t="s">
        <v>134</v>
      </c>
      <c r="G19" s="50" t="s">
        <v>38</v>
      </c>
      <c r="H19" s="37">
        <v>1.85</v>
      </c>
      <c r="I19" s="37">
        <v>1.2</v>
      </c>
      <c r="J19" s="37">
        <v>1.6</v>
      </c>
      <c r="K19" s="37">
        <v>4.6500000000000004</v>
      </c>
      <c r="L19" s="43">
        <v>41600</v>
      </c>
      <c r="M19" s="43">
        <f t="shared" si="1"/>
        <v>193440.00000000003</v>
      </c>
      <c r="N19" s="43">
        <f t="shared" si="2"/>
        <v>228259.20000000001</v>
      </c>
      <c r="O19" s="49" t="s">
        <v>121</v>
      </c>
    </row>
    <row r="20" spans="2:15" s="24" customFormat="1" ht="150">
      <c r="B20" s="26">
        <f t="shared" si="0"/>
        <v>14</v>
      </c>
      <c r="C20" s="26" t="s">
        <v>54</v>
      </c>
      <c r="D20" s="23" t="s">
        <v>98</v>
      </c>
      <c r="E20" s="49"/>
      <c r="F20" s="57" t="s">
        <v>134</v>
      </c>
      <c r="G20" s="50" t="s">
        <v>38</v>
      </c>
      <c r="H20" s="37">
        <v>1.5499999999999998</v>
      </c>
      <c r="I20" s="37">
        <v>5</v>
      </c>
      <c r="J20" s="37">
        <v>6</v>
      </c>
      <c r="K20" s="37">
        <v>12.55</v>
      </c>
      <c r="L20" s="43">
        <v>47360</v>
      </c>
      <c r="M20" s="43">
        <f t="shared" si="1"/>
        <v>594368</v>
      </c>
      <c r="N20" s="43">
        <f t="shared" si="2"/>
        <v>701354.24</v>
      </c>
      <c r="O20" s="49" t="s">
        <v>55</v>
      </c>
    </row>
    <row r="21" spans="2:15" s="24" customFormat="1" ht="140.25" customHeight="1">
      <c r="B21" s="26">
        <f t="shared" si="0"/>
        <v>15</v>
      </c>
      <c r="C21" s="26" t="s">
        <v>56</v>
      </c>
      <c r="D21" s="23" t="s">
        <v>99</v>
      </c>
      <c r="E21" s="49"/>
      <c r="F21" s="57" t="s">
        <v>134</v>
      </c>
      <c r="G21" s="50" t="s">
        <v>38</v>
      </c>
      <c r="H21" s="37">
        <v>1.25</v>
      </c>
      <c r="I21" s="37">
        <v>0</v>
      </c>
      <c r="J21" s="37">
        <v>0</v>
      </c>
      <c r="K21" s="37">
        <v>1.25</v>
      </c>
      <c r="L21" s="43">
        <v>59520</v>
      </c>
      <c r="M21" s="43">
        <f t="shared" si="1"/>
        <v>74400</v>
      </c>
      <c r="N21" s="43">
        <f t="shared" si="2"/>
        <v>87792</v>
      </c>
      <c r="O21" s="49" t="s">
        <v>122</v>
      </c>
    </row>
    <row r="22" spans="2:15" s="24" customFormat="1" ht="135" customHeight="1">
      <c r="B22" s="26">
        <f t="shared" si="0"/>
        <v>16</v>
      </c>
      <c r="C22" s="26" t="s">
        <v>57</v>
      </c>
      <c r="D22" s="23" t="s">
        <v>100</v>
      </c>
      <c r="E22" s="49"/>
      <c r="F22" s="57" t="s">
        <v>134</v>
      </c>
      <c r="G22" s="50" t="s">
        <v>38</v>
      </c>
      <c r="H22" s="37">
        <v>0</v>
      </c>
      <c r="I22" s="37">
        <v>0.41</v>
      </c>
      <c r="J22" s="37">
        <v>0</v>
      </c>
      <c r="K22" s="37">
        <v>0.41</v>
      </c>
      <c r="L22" s="43">
        <v>22400</v>
      </c>
      <c r="M22" s="43">
        <f t="shared" si="1"/>
        <v>9184</v>
      </c>
      <c r="N22" s="43">
        <f t="shared" si="2"/>
        <v>10837.119999999999</v>
      </c>
      <c r="O22" s="49" t="s">
        <v>58</v>
      </c>
    </row>
    <row r="23" spans="2:15" s="24" customFormat="1" ht="267" customHeight="1">
      <c r="B23" s="26">
        <f t="shared" si="0"/>
        <v>17</v>
      </c>
      <c r="C23" s="26" t="s">
        <v>59</v>
      </c>
      <c r="D23" s="23" t="s">
        <v>101</v>
      </c>
      <c r="E23" s="49"/>
      <c r="F23" s="57" t="s">
        <v>134</v>
      </c>
      <c r="G23" s="50" t="s">
        <v>38</v>
      </c>
      <c r="H23" s="37">
        <v>30.75</v>
      </c>
      <c r="I23" s="37">
        <v>26.75</v>
      </c>
      <c r="J23" s="37">
        <v>0</v>
      </c>
      <c r="K23" s="37">
        <v>57.5</v>
      </c>
      <c r="L23" s="43">
        <v>24960</v>
      </c>
      <c r="M23" s="43">
        <f t="shared" si="1"/>
        <v>1435200</v>
      </c>
      <c r="N23" s="43">
        <f t="shared" si="2"/>
        <v>1693536</v>
      </c>
      <c r="O23" s="49" t="s">
        <v>70</v>
      </c>
    </row>
    <row r="24" spans="2:15" s="24" customFormat="1" ht="145.5" customHeight="1">
      <c r="B24" s="26">
        <f t="shared" si="0"/>
        <v>18</v>
      </c>
      <c r="C24" s="26" t="s">
        <v>60</v>
      </c>
      <c r="D24" s="23" t="s">
        <v>102</v>
      </c>
      <c r="E24" s="49"/>
      <c r="F24" s="57" t="s">
        <v>134</v>
      </c>
      <c r="G24" s="50" t="s">
        <v>38</v>
      </c>
      <c r="H24" s="37">
        <v>3.85</v>
      </c>
      <c r="I24" s="37">
        <v>0</v>
      </c>
      <c r="J24" s="37">
        <v>0</v>
      </c>
      <c r="K24" s="37">
        <v>3.85</v>
      </c>
      <c r="L24" s="43">
        <v>94720</v>
      </c>
      <c r="M24" s="43">
        <f t="shared" si="1"/>
        <v>364672</v>
      </c>
      <c r="N24" s="43">
        <f t="shared" si="2"/>
        <v>430312.95999999996</v>
      </c>
      <c r="O24" s="49" t="s">
        <v>123</v>
      </c>
    </row>
    <row r="25" spans="2:15" s="24" customFormat="1" ht="225">
      <c r="B25" s="26">
        <f t="shared" si="0"/>
        <v>19</v>
      </c>
      <c r="C25" s="27" t="s">
        <v>61</v>
      </c>
      <c r="D25" s="23" t="s">
        <v>103</v>
      </c>
      <c r="E25" s="49"/>
      <c r="F25" s="57" t="s">
        <v>134</v>
      </c>
      <c r="G25" s="50" t="s">
        <v>38</v>
      </c>
      <c r="H25" s="51">
        <v>4.1500000000000004</v>
      </c>
      <c r="I25" s="51">
        <v>16.629999999999995</v>
      </c>
      <c r="J25" s="51">
        <v>5</v>
      </c>
      <c r="K25" s="37">
        <v>25.78</v>
      </c>
      <c r="L25" s="43">
        <v>58080</v>
      </c>
      <c r="M25" s="43">
        <f t="shared" si="1"/>
        <v>1497302.4000000001</v>
      </c>
      <c r="N25" s="43">
        <f t="shared" si="2"/>
        <v>1766816.8320000002</v>
      </c>
      <c r="O25" s="49" t="s">
        <v>124</v>
      </c>
    </row>
    <row r="26" spans="2:15" s="24" customFormat="1" ht="225">
      <c r="B26" s="26">
        <f t="shared" si="0"/>
        <v>20</v>
      </c>
      <c r="C26" s="26" t="s">
        <v>62</v>
      </c>
      <c r="D26" s="23" t="s">
        <v>104</v>
      </c>
      <c r="E26" s="49"/>
      <c r="F26" s="57" t="s">
        <v>134</v>
      </c>
      <c r="G26" s="50" t="s">
        <v>38</v>
      </c>
      <c r="H26" s="51">
        <v>3.5</v>
      </c>
      <c r="I26" s="51">
        <v>2.06</v>
      </c>
      <c r="J26" s="51">
        <v>1.2</v>
      </c>
      <c r="K26" s="37">
        <v>6.76</v>
      </c>
      <c r="L26" s="43">
        <v>52480</v>
      </c>
      <c r="M26" s="43">
        <f t="shared" si="1"/>
        <v>354764.79999999999</v>
      </c>
      <c r="N26" s="43">
        <f t="shared" si="2"/>
        <v>418622.46399999998</v>
      </c>
      <c r="O26" s="49" t="s">
        <v>125</v>
      </c>
    </row>
    <row r="27" spans="2:15" s="24" customFormat="1" ht="225">
      <c r="B27" s="26">
        <f t="shared" si="0"/>
        <v>21</v>
      </c>
      <c r="C27" s="26" t="s">
        <v>63</v>
      </c>
      <c r="D27" s="23" t="s">
        <v>105</v>
      </c>
      <c r="E27" s="49"/>
      <c r="F27" s="57" t="s">
        <v>134</v>
      </c>
      <c r="G27" s="50" t="s">
        <v>38</v>
      </c>
      <c r="H27" s="37">
        <v>0</v>
      </c>
      <c r="I27" s="37">
        <v>4.1399999999999997</v>
      </c>
      <c r="J27" s="37">
        <v>0</v>
      </c>
      <c r="K27" s="37">
        <v>4.1399999999999997</v>
      </c>
      <c r="L27" s="43">
        <v>69760</v>
      </c>
      <c r="M27" s="43">
        <f t="shared" si="1"/>
        <v>288806.39999999997</v>
      </c>
      <c r="N27" s="43">
        <f t="shared" si="2"/>
        <v>340791.55199999997</v>
      </c>
      <c r="O27" s="49" t="s">
        <v>126</v>
      </c>
    </row>
    <row r="28" spans="2:15" s="24" customFormat="1" ht="220.5" customHeight="1">
      <c r="B28" s="26">
        <f t="shared" si="0"/>
        <v>22</v>
      </c>
      <c r="C28" s="26" t="s">
        <v>64</v>
      </c>
      <c r="D28" s="23" t="s">
        <v>106</v>
      </c>
      <c r="E28" s="49"/>
      <c r="F28" s="57" t="s">
        <v>134</v>
      </c>
      <c r="G28" s="50" t="s">
        <v>38</v>
      </c>
      <c r="H28" s="44">
        <v>0</v>
      </c>
      <c r="I28" s="44">
        <v>9.4250000000000007</v>
      </c>
      <c r="J28" s="37">
        <v>3.6</v>
      </c>
      <c r="K28" s="37">
        <v>13.025</v>
      </c>
      <c r="L28" s="43">
        <v>31680</v>
      </c>
      <c r="M28" s="43">
        <f t="shared" si="1"/>
        <v>412632</v>
      </c>
      <c r="N28" s="43">
        <f t="shared" si="2"/>
        <v>486905.75999999995</v>
      </c>
      <c r="O28" s="49" t="s">
        <v>65</v>
      </c>
    </row>
    <row r="29" spans="2:15" s="24" customFormat="1" ht="360">
      <c r="B29" s="26">
        <f t="shared" si="0"/>
        <v>23</v>
      </c>
      <c r="C29" s="26" t="s">
        <v>66</v>
      </c>
      <c r="D29" s="23" t="s">
        <v>107</v>
      </c>
      <c r="E29" s="49"/>
      <c r="F29" s="57" t="s">
        <v>134</v>
      </c>
      <c r="G29" s="50" t="s">
        <v>38</v>
      </c>
      <c r="H29" s="37">
        <v>70.37</v>
      </c>
      <c r="I29" s="37">
        <v>247.71</v>
      </c>
      <c r="J29" s="37">
        <v>51.6</v>
      </c>
      <c r="K29" s="37">
        <v>369.68</v>
      </c>
      <c r="L29" s="43">
        <v>33280</v>
      </c>
      <c r="M29" s="43">
        <f t="shared" si="1"/>
        <v>12302950.4</v>
      </c>
      <c r="N29" s="43">
        <f t="shared" si="2"/>
        <v>14517481.471999999</v>
      </c>
      <c r="O29" s="49" t="s">
        <v>127</v>
      </c>
    </row>
    <row r="30" spans="2:15" s="24" customFormat="1" ht="225">
      <c r="B30" s="26">
        <f t="shared" si="0"/>
        <v>24</v>
      </c>
      <c r="C30" s="26" t="s">
        <v>67</v>
      </c>
      <c r="D30" s="23" t="s">
        <v>108</v>
      </c>
      <c r="E30" s="49"/>
      <c r="F30" s="57" t="s">
        <v>134</v>
      </c>
      <c r="G30" s="50" t="s">
        <v>38</v>
      </c>
      <c r="H30" s="37">
        <v>0.6</v>
      </c>
      <c r="I30" s="37">
        <v>4.1100000000000003</v>
      </c>
      <c r="J30" s="37">
        <v>0</v>
      </c>
      <c r="K30" s="37">
        <v>4.71</v>
      </c>
      <c r="L30" s="43">
        <v>47360</v>
      </c>
      <c r="M30" s="43">
        <f t="shared" si="1"/>
        <v>223065.60000000001</v>
      </c>
      <c r="N30" s="43">
        <f t="shared" si="2"/>
        <v>263217.408</v>
      </c>
      <c r="O30" s="49" t="s">
        <v>128</v>
      </c>
    </row>
    <row r="31" spans="2:15" s="24" customFormat="1" ht="225">
      <c r="B31" s="26">
        <f t="shared" si="0"/>
        <v>25</v>
      </c>
      <c r="C31" s="26" t="s">
        <v>68</v>
      </c>
      <c r="D31" s="23" t="s">
        <v>109</v>
      </c>
      <c r="E31" s="49"/>
      <c r="F31" s="57" t="s">
        <v>134</v>
      </c>
      <c r="G31" s="50" t="s">
        <v>38</v>
      </c>
      <c r="H31" s="37">
        <v>0</v>
      </c>
      <c r="I31" s="37">
        <v>0.45</v>
      </c>
      <c r="J31" s="37">
        <v>0</v>
      </c>
      <c r="K31" s="37">
        <v>0.45</v>
      </c>
      <c r="L31" s="43">
        <v>103360</v>
      </c>
      <c r="M31" s="43">
        <f t="shared" si="1"/>
        <v>46512</v>
      </c>
      <c r="N31" s="43">
        <f t="shared" si="2"/>
        <v>54884.159999999996</v>
      </c>
      <c r="O31" s="49" t="s">
        <v>69</v>
      </c>
    </row>
    <row r="32" spans="2:15" s="24" customFormat="1">
      <c r="B32" s="52"/>
      <c r="C32" s="28"/>
      <c r="D32" s="53"/>
      <c r="E32" s="53"/>
      <c r="F32" s="53"/>
      <c r="G32" s="28"/>
      <c r="H32" s="38"/>
      <c r="I32" s="38"/>
      <c r="J32" s="38"/>
      <c r="K32" s="38"/>
      <c r="L32" s="45"/>
      <c r="M32" s="54">
        <f>SUM($M$7:$M$31)</f>
        <v>34737379.200000003</v>
      </c>
      <c r="N32" s="54">
        <f t="shared" si="2"/>
        <v>40990107.456</v>
      </c>
      <c r="O32" s="55"/>
    </row>
    <row r="33" spans="1:30" s="24" customFormat="1">
      <c r="B33" s="29"/>
      <c r="C33" s="29"/>
      <c r="D33" s="55"/>
      <c r="E33" s="55"/>
      <c r="F33" s="55"/>
      <c r="G33" s="29"/>
      <c r="H33" s="39"/>
      <c r="I33" s="39"/>
      <c r="J33" s="39"/>
      <c r="K33" s="39"/>
      <c r="L33" s="29"/>
      <c r="M33" s="29" t="s">
        <v>20</v>
      </c>
      <c r="N33" s="56">
        <f>N32-M32</f>
        <v>6252728.2559999973</v>
      </c>
      <c r="O33" s="55"/>
      <c r="R33" s="24" t="s">
        <v>72</v>
      </c>
    </row>
    <row r="34" spans="1:30" s="24" customFormat="1">
      <c r="B34" s="81" t="s">
        <v>85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</row>
    <row r="35" spans="1:30" s="24" customFormat="1">
      <c r="B35" s="81" t="s">
        <v>3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</row>
    <row r="36" spans="1:30">
      <c r="B36" s="74" t="s">
        <v>4</v>
      </c>
      <c r="C36" s="74"/>
      <c r="D36" s="74"/>
      <c r="E36" s="82" t="s">
        <v>129</v>
      </c>
      <c r="F36" s="83"/>
      <c r="G36" s="83"/>
      <c r="H36" s="83"/>
      <c r="I36" s="83"/>
      <c r="J36" s="83"/>
      <c r="K36" s="83"/>
      <c r="L36" s="83"/>
      <c r="M36" s="83"/>
      <c r="N36" s="83"/>
      <c r="O36" s="84"/>
    </row>
    <row r="37" spans="1:30">
      <c r="B37" s="71" t="s">
        <v>73</v>
      </c>
      <c r="C37" s="72"/>
      <c r="D37" s="96"/>
      <c r="E37" s="85" t="s">
        <v>74</v>
      </c>
      <c r="F37" s="86"/>
      <c r="G37" s="86"/>
      <c r="H37" s="86"/>
      <c r="I37" s="86"/>
      <c r="J37" s="86"/>
      <c r="K37" s="86"/>
      <c r="L37" s="86"/>
      <c r="M37" s="86"/>
      <c r="N37" s="86"/>
      <c r="O37" s="87"/>
      <c r="P37" s="1"/>
      <c r="Q37" s="1"/>
      <c r="R37" s="1"/>
      <c r="S37" s="1"/>
      <c r="T37" s="1"/>
      <c r="U37" s="1"/>
    </row>
    <row r="38" spans="1:30">
      <c r="A38" s="5"/>
      <c r="B38" s="74" t="s">
        <v>5</v>
      </c>
      <c r="C38" s="74"/>
      <c r="D38" s="75"/>
      <c r="E38" s="93" t="s">
        <v>75</v>
      </c>
      <c r="F38" s="94"/>
      <c r="G38" s="94"/>
      <c r="H38" s="94"/>
      <c r="I38" s="94"/>
      <c r="J38" s="94"/>
      <c r="K38" s="94"/>
      <c r="L38" s="94"/>
      <c r="M38" s="94"/>
      <c r="N38" s="94"/>
      <c r="O38" s="95"/>
      <c r="P38" s="5"/>
    </row>
    <row r="39" spans="1:30" s="5" customFormat="1">
      <c r="B39" s="97" t="s">
        <v>6</v>
      </c>
      <c r="C39" s="98"/>
      <c r="D39" s="93" t="s">
        <v>78</v>
      </c>
      <c r="E39" s="94"/>
      <c r="F39" s="94"/>
      <c r="G39" s="94"/>
      <c r="H39" s="94"/>
      <c r="I39" s="94"/>
      <c r="J39" s="94"/>
      <c r="K39" s="40"/>
      <c r="L39" s="46"/>
      <c r="M39" s="10"/>
      <c r="N39" s="10"/>
      <c r="O39" s="18"/>
    </row>
    <row r="40" spans="1:30" s="5" customFormat="1">
      <c r="B40" s="99"/>
      <c r="C40" s="100"/>
      <c r="D40" s="93" t="s">
        <v>79</v>
      </c>
      <c r="E40" s="94"/>
      <c r="F40" s="94"/>
      <c r="G40" s="94"/>
      <c r="H40" s="94"/>
      <c r="I40" s="94"/>
      <c r="J40" s="94"/>
      <c r="K40" s="40"/>
      <c r="L40" s="46"/>
      <c r="M40" s="10"/>
      <c r="N40" s="10"/>
      <c r="O40" s="18"/>
    </row>
    <row r="41" spans="1:30" s="5" customFormat="1">
      <c r="B41" s="99"/>
      <c r="C41" s="100"/>
      <c r="D41" s="76" t="s">
        <v>80</v>
      </c>
      <c r="E41" s="77"/>
      <c r="F41" s="77"/>
      <c r="G41" s="77"/>
      <c r="H41" s="77"/>
      <c r="I41" s="77"/>
      <c r="J41" s="77"/>
      <c r="K41" s="41"/>
      <c r="L41" s="47"/>
      <c r="M41" s="21"/>
      <c r="N41" s="21"/>
      <c r="O41" s="22"/>
    </row>
    <row r="42" spans="1:30" s="5" customFormat="1">
      <c r="B42" s="99"/>
      <c r="C42" s="100"/>
      <c r="D42" s="88" t="s">
        <v>81</v>
      </c>
      <c r="E42" s="89"/>
      <c r="F42" s="89"/>
      <c r="G42" s="89"/>
      <c r="H42" s="89"/>
      <c r="I42" s="89"/>
      <c r="J42" s="89"/>
      <c r="K42" s="42"/>
      <c r="L42" s="48"/>
      <c r="M42" s="19"/>
      <c r="N42" s="19"/>
      <c r="O42" s="20"/>
    </row>
    <row r="43" spans="1:30">
      <c r="A43" s="5"/>
      <c r="B43" s="71" t="s">
        <v>21</v>
      </c>
      <c r="C43" s="72"/>
      <c r="D43" s="73"/>
      <c r="E43" s="90" t="s">
        <v>76</v>
      </c>
      <c r="F43" s="91"/>
      <c r="G43" s="91"/>
      <c r="H43" s="91"/>
      <c r="I43" s="91"/>
      <c r="J43" s="91"/>
      <c r="K43" s="91"/>
      <c r="L43" s="91"/>
      <c r="M43" s="91"/>
      <c r="N43" s="91"/>
      <c r="O43" s="92"/>
      <c r="P43" s="5"/>
      <c r="Q43" s="5"/>
      <c r="R43" s="5"/>
      <c r="S43" s="5"/>
      <c r="T43" s="5"/>
      <c r="U43" s="5"/>
      <c r="V43" s="5"/>
      <c r="W43" s="5"/>
      <c r="X43" s="5"/>
      <c r="Y43" s="5"/>
      <c r="AD43" s="5"/>
    </row>
    <row r="44" spans="1:30">
      <c r="B44" s="74" t="s">
        <v>7</v>
      </c>
      <c r="C44" s="74"/>
      <c r="D44" s="74"/>
      <c r="E44" s="78" t="s">
        <v>83</v>
      </c>
      <c r="F44" s="79"/>
      <c r="G44" s="79"/>
      <c r="H44" s="79"/>
      <c r="I44" s="79"/>
      <c r="J44" s="79"/>
      <c r="K44" s="79"/>
      <c r="L44" s="79"/>
      <c r="M44" s="79"/>
      <c r="N44" s="79"/>
      <c r="O44" s="80"/>
    </row>
    <row r="45" spans="1:30">
      <c r="A45" s="5"/>
      <c r="B45" s="74" t="s">
        <v>8</v>
      </c>
      <c r="C45" s="74"/>
      <c r="D45" s="74"/>
      <c r="E45" s="78" t="s">
        <v>77</v>
      </c>
      <c r="F45" s="79"/>
      <c r="G45" s="79"/>
      <c r="H45" s="79"/>
      <c r="I45" s="79"/>
      <c r="J45" s="79"/>
      <c r="K45" s="79"/>
      <c r="L45" s="79"/>
      <c r="M45" s="79"/>
      <c r="N45" s="79"/>
      <c r="O45" s="80"/>
      <c r="P45" s="5"/>
    </row>
    <row r="46" spans="1:30">
      <c r="B46" s="5"/>
      <c r="Q46" s="5"/>
      <c r="R46" s="5"/>
      <c r="S46" s="5"/>
      <c r="T46" s="5"/>
      <c r="U46" s="5"/>
      <c r="V46" s="5"/>
      <c r="W46" s="5"/>
      <c r="X46" s="5"/>
      <c r="Y46" s="5"/>
      <c r="AD46" s="5"/>
    </row>
    <row r="47" spans="1:30" s="5" customFormat="1">
      <c r="C47" s="24"/>
      <c r="H47" s="30"/>
      <c r="I47" s="30"/>
      <c r="J47" s="30"/>
      <c r="K47" s="31"/>
      <c r="L47" s="24"/>
    </row>
    <row r="48" spans="1:30">
      <c r="A48" s="5"/>
      <c r="B48" s="5"/>
      <c r="D48" s="5"/>
      <c r="F48" s="5"/>
      <c r="G48" s="5"/>
      <c r="M48" s="5"/>
      <c r="N48" s="5"/>
      <c r="O48" s="5"/>
      <c r="P48" s="5"/>
    </row>
    <row r="49" spans="2:30" s="5" customFormat="1">
      <c r="C49" s="24"/>
      <c r="H49" s="30"/>
      <c r="I49" s="30"/>
      <c r="J49" s="30"/>
      <c r="K49" s="31"/>
      <c r="L49" s="24"/>
    </row>
    <row r="50" spans="2:30">
      <c r="B50" t="s">
        <v>10</v>
      </c>
      <c r="Q50" s="5"/>
      <c r="R50" s="5"/>
      <c r="S50" s="5"/>
      <c r="T50" s="5"/>
      <c r="U50" s="5"/>
      <c r="V50" s="5"/>
      <c r="W50" s="5"/>
      <c r="X50" s="5"/>
      <c r="Y50" s="5"/>
      <c r="AD50" s="5"/>
    </row>
    <row r="51" spans="2:30">
      <c r="D51" s="2" t="str">
        <f>Query2_USERN</f>
        <v>Аминов Руслан Памирович</v>
      </c>
      <c r="E51" s="2"/>
    </row>
    <row r="52" spans="2:30">
      <c r="B52" t="s">
        <v>11</v>
      </c>
      <c r="D52" s="2" t="str">
        <f>Query2_USERT</f>
        <v>(347)221-57-47</v>
      </c>
      <c r="E52" s="2"/>
    </row>
    <row r="53" spans="2:30">
      <c r="B53" t="s">
        <v>12</v>
      </c>
      <c r="D53" s="2" t="s">
        <v>82</v>
      </c>
      <c r="E53" s="2"/>
    </row>
  </sheetData>
  <mergeCells count="31">
    <mergeCell ref="B45:D45"/>
    <mergeCell ref="E45:O45"/>
    <mergeCell ref="B39:C42"/>
    <mergeCell ref="D39:J39"/>
    <mergeCell ref="D40:J40"/>
    <mergeCell ref="B35:O35"/>
    <mergeCell ref="E36:O36"/>
    <mergeCell ref="E37:O37"/>
    <mergeCell ref="B34:O34"/>
    <mergeCell ref="D42:J42"/>
    <mergeCell ref="B36:D36"/>
    <mergeCell ref="E38:O38"/>
    <mergeCell ref="B37:D37"/>
    <mergeCell ref="B43:D43"/>
    <mergeCell ref="B44:D44"/>
    <mergeCell ref="B38:D38"/>
    <mergeCell ref="D41:J41"/>
    <mergeCell ref="E44:O44"/>
    <mergeCell ref="E43:O43"/>
    <mergeCell ref="B2:O2"/>
    <mergeCell ref="B4:B5"/>
    <mergeCell ref="D4:D5"/>
    <mergeCell ref="N4:N5"/>
    <mergeCell ref="O4:O5"/>
    <mergeCell ref="G4:G5"/>
    <mergeCell ref="C4:C5"/>
    <mergeCell ref="F4:F5"/>
    <mergeCell ref="E4:E5"/>
    <mergeCell ref="H4:K4"/>
    <mergeCell ref="M4:M5"/>
    <mergeCell ref="L4:L5"/>
  </mergeCells>
  <pageMargins left="0.78740157480314965" right="0.39370078740157483" top="0.26" bottom="0.21" header="0.26" footer="0.2"/>
  <pageSetup paperSize="9" scale="57" fitToHeight="0" orientation="landscape" r:id="rId1"/>
  <headerFooter>
    <oddFooter>&amp;C&amp;P</oddFooter>
  </headerFooter>
  <rowBreaks count="1" manualBreakCount="1">
    <brk id="26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6" t="s">
        <v>23</v>
      </c>
      <c r="B5" t="e">
        <f>XLR_ERRNAME</f>
        <v>#NAME?</v>
      </c>
    </row>
    <row r="6" spans="1:19">
      <c r="A6" t="s">
        <v>24</v>
      </c>
      <c r="B6">
        <v>7441</v>
      </c>
      <c r="C6" s="17" t="s">
        <v>25</v>
      </c>
      <c r="D6">
        <v>4921</v>
      </c>
      <c r="E6" s="17" t="s">
        <v>26</v>
      </c>
      <c r="F6" s="17" t="s">
        <v>27</v>
      </c>
      <c r="G6" s="17" t="s">
        <v>28</v>
      </c>
      <c r="H6" s="17" t="s">
        <v>29</v>
      </c>
      <c r="I6" s="17" t="s">
        <v>30</v>
      </c>
      <c r="J6" s="17" t="s">
        <v>26</v>
      </c>
      <c r="K6" s="17" t="s">
        <v>31</v>
      </c>
      <c r="L6" s="17" t="s">
        <v>32</v>
      </c>
      <c r="M6" s="17" t="s">
        <v>33</v>
      </c>
      <c r="N6" s="17" t="s">
        <v>29</v>
      </c>
      <c r="O6">
        <v>1655</v>
      </c>
      <c r="P6" s="17" t="s">
        <v>34</v>
      </c>
      <c r="Q6">
        <v>1</v>
      </c>
      <c r="R6" s="17" t="s">
        <v>35</v>
      </c>
      <c r="S6" s="17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спецификацияф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Аминов Руслан Памирович</dc:creator>
  <cp:lastModifiedBy>e.farrahova</cp:lastModifiedBy>
  <cp:lastPrinted>2015-01-28T04:59:09Z</cp:lastPrinted>
  <dcterms:created xsi:type="dcterms:W3CDTF">2013-12-19T08:11:42Z</dcterms:created>
  <dcterms:modified xsi:type="dcterms:W3CDTF">2015-03-12T08:17:40Z</dcterms:modified>
</cp:coreProperties>
</file>